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n-rung.cyphers\Desktop\Judie Grant Pro Forma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D67" i="1"/>
  <c r="G7" i="1"/>
  <c r="G8" i="1"/>
  <c r="G9" i="1"/>
  <c r="G10" i="1"/>
  <c r="G11" i="1"/>
  <c r="G12" i="1"/>
  <c r="E18" i="1"/>
  <c r="E19" i="1"/>
  <c r="E20" i="1"/>
  <c r="E21" i="1"/>
  <c r="E26" i="1"/>
  <c r="E27" i="1"/>
  <c r="E28" i="1"/>
  <c r="E29" i="1"/>
  <c r="H34" i="1"/>
  <c r="H35" i="1"/>
  <c r="H36" i="1"/>
  <c r="H37" i="1"/>
  <c r="H38" i="1"/>
  <c r="H39" i="1"/>
  <c r="E25" i="1"/>
  <c r="E30" i="1" s="1"/>
  <c r="C45" i="1" s="1"/>
  <c r="E45" i="1" s="1"/>
  <c r="E17" i="1"/>
  <c r="E22" i="1" s="1"/>
  <c r="C44" i="1" s="1"/>
  <c r="E44" i="1" s="1"/>
  <c r="G6" i="1"/>
  <c r="G13" i="1" s="1"/>
  <c r="H33" i="1"/>
  <c r="C43" i="1" l="1"/>
  <c r="E43" i="1" s="1"/>
  <c r="H40" i="1"/>
  <c r="C61" i="1" s="1"/>
  <c r="E61" i="1" s="1"/>
  <c r="E62" i="1" s="1"/>
  <c r="C46" i="1" l="1"/>
  <c r="E46" i="1" s="1"/>
  <c r="E47" i="1" s="1"/>
  <c r="E48" i="1" s="1"/>
  <c r="C65" i="1" s="1"/>
</calcChain>
</file>

<file path=xl/sharedStrings.xml><?xml version="1.0" encoding="utf-8"?>
<sst xmlns="http://schemas.openxmlformats.org/spreadsheetml/2006/main" count="77" uniqueCount="70">
  <si>
    <t>EQUIPMENT:</t>
  </si>
  <si>
    <t>TRAVEL:</t>
  </si>
  <si>
    <t>SUPPLIES:</t>
  </si>
  <si>
    <t>CONTRACTURAL:</t>
  </si>
  <si>
    <t>TOTAL DIRECT COSTS:</t>
  </si>
  <si>
    <t>INDIRECT COSTS:</t>
  </si>
  <si>
    <t>PARTICIPANT COSTS:</t>
  </si>
  <si>
    <t>PRO FORMA BUDGET</t>
  </si>
  <si>
    <t>PERSONNEL:</t>
  </si>
  <si>
    <t xml:space="preserve">Grant Period: </t>
  </si>
  <si>
    <t>Name</t>
  </si>
  <si>
    <t>Annual Salary</t>
  </si>
  <si>
    <t>Full Time 2</t>
  </si>
  <si>
    <t>Full Time 3</t>
  </si>
  <si>
    <t>Full Time 4</t>
  </si>
  <si>
    <t>Full Time 5</t>
  </si>
  <si>
    <t>Full Time 1 (PI)</t>
  </si>
  <si>
    <t>Jane Doe</t>
  </si>
  <si>
    <t>Part Time 1</t>
  </si>
  <si>
    <t>Part Time 2</t>
  </si>
  <si>
    <t>Part Time 3</t>
  </si>
  <si>
    <t>Part Time 4</t>
  </si>
  <si>
    <t>Part Time 5</t>
  </si>
  <si>
    <t>Full Time 6</t>
  </si>
  <si>
    <t>Full Time 7</t>
  </si>
  <si>
    <t>Part Time 6</t>
  </si>
  <si>
    <t>Part Time 7</t>
  </si>
  <si>
    <t>Year 1</t>
  </si>
  <si>
    <t>Title</t>
  </si>
  <si>
    <t>Project Director</t>
  </si>
  <si>
    <t>Hourly Rate</t>
  </si>
  <si>
    <t>Hours per week</t>
  </si>
  <si>
    <t xml:space="preserve"># of week </t>
  </si>
  <si>
    <t>John Smith</t>
  </si>
  <si>
    <t>Tutor</t>
  </si>
  <si>
    <t>Summer Salary for Full Time 1 (PI)</t>
  </si>
  <si>
    <t>Summer Salary for Full Time 2</t>
  </si>
  <si>
    <t>Summer Salary for Full Time 3</t>
  </si>
  <si>
    <t>Summer Salary for Full Time 4</t>
  </si>
  <si>
    <t>Summer Salary for Full Time 5</t>
  </si>
  <si>
    <t>% of effort</t>
  </si>
  <si>
    <t>Requested Amount</t>
  </si>
  <si>
    <t>(summer salary is only for Tax-Levy faculty)</t>
  </si>
  <si>
    <t>(% of effort for Tax-Levy faculty and staff is 0%)</t>
  </si>
  <si>
    <t># of month requesting</t>
  </si>
  <si>
    <t>(one month: 0.11; two months: 0.22; three months: 0.33)</t>
  </si>
  <si>
    <t>Total Full Time</t>
  </si>
  <si>
    <t>Total Summer Salary</t>
  </si>
  <si>
    <t>Rate</t>
  </si>
  <si>
    <t>Released Time for Full Time 2</t>
  </si>
  <si>
    <t>Released Time for Full Time 3</t>
  </si>
  <si>
    <t>Released Time for Full Time 4</t>
  </si>
  <si>
    <t>Released Time for Full Time 5</t>
  </si>
  <si>
    <t>Released Time for Full Time 1 (PI)</t>
  </si>
  <si>
    <t># of semester</t>
  </si>
  <si>
    <t>$4,350 per person per 3-credit course per semester</t>
  </si>
  <si>
    <t>Total Released Time</t>
  </si>
  <si>
    <t>Total Part Time</t>
  </si>
  <si>
    <t>TOTAL PERSONNEL (Salary + Fringe Benefits)</t>
  </si>
  <si>
    <t>FRINGE BENEFITS:</t>
  </si>
  <si>
    <t>MTA Payroll Tax (for FT and PT only)</t>
  </si>
  <si>
    <t>Total FT + PT</t>
  </si>
  <si>
    <t>TOTAL OTPS</t>
  </si>
  <si>
    <t>Full Time Total</t>
  </si>
  <si>
    <t>Summer Salary Total</t>
  </si>
  <si>
    <t>Released Time Total</t>
  </si>
  <si>
    <t>Part Time Total</t>
  </si>
  <si>
    <t>Fringe Benefits Total</t>
  </si>
  <si>
    <t>OTPS (Other Than Personnel)</t>
  </si>
  <si>
    <t>GRAND TOTAL (Direct + Indirect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</si>
</sst>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44" fontId="0" fillId="0" borderId="0" xfId="1" applyFont="1"/>
    <xf numFmtId="44" fontId="1" fillId="0" borderId="0" xfId="1" applyFont="1"/>
    <xf numFmtId="0" fontId="0" fillId="0" borderId="0" xfId="0" applyFont="1"/>
    <xf numFmtId="44" fontId="0" fillId="0" borderId="0" xfId="0" applyNumberFormat="1"/>
    <xf numFmtId="0" fontId="0" fillId="0" borderId="1" xfId="0" applyBorder="1"/>
    <xf numFmtId="0" fontId="1" fillId="0" borderId="1" xfId="0" applyFont="1" applyBorder="1"/>
    <xf numFmtId="44" fontId="1" fillId="0" borderId="1" xfId="1" applyFont="1" applyBorder="1"/>
    <xf numFmtId="9" fontId="0" fillId="0" borderId="0" xfId="0" applyNumberFormat="1"/>
    <xf numFmtId="9" fontId="0" fillId="0" borderId="0" xfId="2" applyFont="1"/>
    <xf numFmtId="44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Border="1"/>
    <xf numFmtId="0" fontId="1" fillId="0" borderId="0" xfId="0" applyFont="1" applyBorder="1"/>
    <xf numFmtId="44" fontId="1" fillId="0" borderId="0" xfId="1" applyFont="1" applyBorder="1"/>
    <xf numFmtId="44" fontId="1" fillId="0" borderId="0" xfId="0" applyNumberFormat="1" applyFont="1" applyBorder="1"/>
    <xf numFmtId="2" fontId="0" fillId="0" borderId="0" xfId="0" applyNumberFormat="1" applyBorder="1"/>
    <xf numFmtId="44" fontId="0" fillId="0" borderId="1" xfId="1" applyFont="1" applyBorder="1"/>
    <xf numFmtId="9" fontId="0" fillId="0" borderId="1" xfId="0" applyNumberFormat="1" applyBorder="1"/>
    <xf numFmtId="44" fontId="1" fillId="2" borderId="1" xfId="0" applyNumberFormat="1" applyFont="1" applyFill="1" applyBorder="1"/>
    <xf numFmtId="44" fontId="1" fillId="2" borderId="1" xfId="1" applyFont="1" applyFill="1" applyBorder="1"/>
    <xf numFmtId="44" fontId="0" fillId="0" borderId="0" xfId="0" applyNumberFormat="1" applyBorder="1"/>
    <xf numFmtId="0" fontId="4" fillId="2" borderId="2" xfId="0" applyFont="1" applyFill="1" applyBorder="1"/>
    <xf numFmtId="44" fontId="0" fillId="2" borderId="3" xfId="0" applyNumberFormat="1" applyFill="1" applyBorder="1"/>
    <xf numFmtId="9" fontId="0" fillId="2" borderId="3" xfId="0" applyNumberFormat="1" applyFill="1" applyBorder="1"/>
    <xf numFmtId="44" fontId="1" fillId="2" borderId="4" xfId="0" applyNumberFormat="1" applyFont="1" applyFill="1" applyBorder="1"/>
    <xf numFmtId="0" fontId="1" fillId="0" borderId="2" xfId="0" applyFont="1" applyBorder="1"/>
    <xf numFmtId="44" fontId="1" fillId="0" borderId="4" xfId="0" applyNumberFormat="1" applyFont="1" applyBorder="1"/>
    <xf numFmtId="0" fontId="3" fillId="0" borderId="0" xfId="0" applyFont="1" applyBorder="1" applyAlignment="1">
      <alignment horizontal="right"/>
    </xf>
    <xf numFmtId="10" fontId="0" fillId="0" borderId="0" xfId="0" applyNumberFormat="1" applyBorder="1"/>
    <xf numFmtId="44" fontId="1" fillId="3" borderId="0" xfId="0" applyNumberFormat="1" applyFont="1" applyFill="1" applyBorder="1"/>
    <xf numFmtId="0" fontId="1" fillId="3" borderId="2" xfId="0" applyFont="1" applyFill="1" applyBorder="1"/>
    <xf numFmtId="44" fontId="0" fillId="3" borderId="3" xfId="0" applyNumberFormat="1" applyFill="1" applyBorder="1"/>
    <xf numFmtId="10" fontId="0" fillId="3" borderId="3" xfId="0" applyNumberFormat="1" applyFill="1" applyBorder="1"/>
    <xf numFmtId="44" fontId="1" fillId="3" borderId="4" xfId="0" applyNumberFormat="1" applyFont="1" applyFill="1" applyBorder="1"/>
    <xf numFmtId="44" fontId="1" fillId="3" borderId="0" xfId="1" applyFont="1" applyFill="1"/>
    <xf numFmtId="9" fontId="1" fillId="0" borderId="3" xfId="0" applyNumberFormat="1" applyFont="1" applyBorder="1"/>
    <xf numFmtId="0" fontId="5" fillId="0" borderId="2" xfId="0" applyFont="1" applyBorder="1"/>
    <xf numFmtId="44" fontId="5" fillId="0" borderId="4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3" workbookViewId="0">
      <selection activeCell="G62" sqref="G62"/>
    </sheetView>
  </sheetViews>
  <sheetFormatPr defaultRowHeight="15" x14ac:dyDescent="0.25"/>
  <cols>
    <col min="2" max="2" width="40" bestFit="1" customWidth="1"/>
    <col min="3" max="3" width="21.42578125" customWidth="1"/>
    <col min="4" max="4" width="20.85546875" bestFit="1" customWidth="1"/>
    <col min="5" max="5" width="11.85546875" customWidth="1"/>
    <col min="6" max="6" width="16.42578125" bestFit="1" customWidth="1"/>
    <col min="7" max="8" width="18.42578125" bestFit="1" customWidth="1"/>
  </cols>
  <sheetData>
    <row r="1" spans="1:7" x14ac:dyDescent="0.25">
      <c r="B1" s="2" t="s">
        <v>9</v>
      </c>
    </row>
    <row r="3" spans="1:7" x14ac:dyDescent="0.25">
      <c r="B3" s="1" t="s">
        <v>7</v>
      </c>
      <c r="C3" s="1" t="s">
        <v>27</v>
      </c>
    </row>
    <row r="4" spans="1:7" x14ac:dyDescent="0.25">
      <c r="E4" s="2" t="s">
        <v>43</v>
      </c>
    </row>
    <row r="5" spans="1:7" x14ac:dyDescent="0.25">
      <c r="B5" s="1" t="s">
        <v>8</v>
      </c>
      <c r="C5" t="s">
        <v>10</v>
      </c>
      <c r="D5" t="s">
        <v>28</v>
      </c>
      <c r="E5" t="s">
        <v>40</v>
      </c>
      <c r="F5" t="s">
        <v>11</v>
      </c>
      <c r="G5" t="s">
        <v>41</v>
      </c>
    </row>
    <row r="6" spans="1:7" x14ac:dyDescent="0.25">
      <c r="B6" s="5" t="s">
        <v>16</v>
      </c>
      <c r="C6" t="s">
        <v>17</v>
      </c>
      <c r="D6" t="s">
        <v>29</v>
      </c>
      <c r="E6" s="11">
        <v>0.15</v>
      </c>
      <c r="F6" s="3">
        <v>80000</v>
      </c>
      <c r="G6" s="6">
        <f>E6*F6</f>
        <v>12000</v>
      </c>
    </row>
    <row r="7" spans="1:7" x14ac:dyDescent="0.25">
      <c r="B7" s="5" t="s">
        <v>12</v>
      </c>
      <c r="E7" s="11"/>
      <c r="F7" s="3">
        <v>0</v>
      </c>
      <c r="G7" s="6">
        <f t="shared" ref="G7:G12" si="0">E7*F7</f>
        <v>0</v>
      </c>
    </row>
    <row r="8" spans="1:7" x14ac:dyDescent="0.25">
      <c r="B8" s="5" t="s">
        <v>13</v>
      </c>
      <c r="E8" s="11"/>
      <c r="F8" s="3">
        <v>0</v>
      </c>
      <c r="G8" s="6">
        <f t="shared" si="0"/>
        <v>0</v>
      </c>
    </row>
    <row r="9" spans="1:7" x14ac:dyDescent="0.25">
      <c r="B9" s="5" t="s">
        <v>14</v>
      </c>
      <c r="E9" s="11"/>
      <c r="F9" s="3">
        <v>0</v>
      </c>
      <c r="G9" s="6">
        <f t="shared" si="0"/>
        <v>0</v>
      </c>
    </row>
    <row r="10" spans="1:7" x14ac:dyDescent="0.25">
      <c r="B10" s="5" t="s">
        <v>15</v>
      </c>
      <c r="E10" s="11"/>
      <c r="F10" s="3">
        <v>0</v>
      </c>
      <c r="G10" s="6">
        <f t="shared" si="0"/>
        <v>0</v>
      </c>
    </row>
    <row r="11" spans="1:7" x14ac:dyDescent="0.25">
      <c r="B11" s="5" t="s">
        <v>23</v>
      </c>
      <c r="E11" s="11"/>
      <c r="F11" s="3">
        <v>0</v>
      </c>
      <c r="G11" s="6">
        <f t="shared" si="0"/>
        <v>0</v>
      </c>
    </row>
    <row r="12" spans="1:7" x14ac:dyDescent="0.25">
      <c r="B12" s="5" t="s">
        <v>24</v>
      </c>
      <c r="E12" s="11"/>
      <c r="F12" s="3">
        <v>0</v>
      </c>
      <c r="G12" s="6">
        <f t="shared" si="0"/>
        <v>0</v>
      </c>
    </row>
    <row r="13" spans="1:7" x14ac:dyDescent="0.25">
      <c r="A13" s="7"/>
      <c r="B13" s="8" t="s">
        <v>63</v>
      </c>
      <c r="C13" s="7"/>
      <c r="D13" s="7"/>
      <c r="E13" s="7"/>
      <c r="F13" s="9"/>
      <c r="G13" s="22">
        <f>SUM(G6:G12)</f>
        <v>12000</v>
      </c>
    </row>
    <row r="14" spans="1:7" x14ac:dyDescent="0.25">
      <c r="A14" s="15"/>
      <c r="B14" s="16"/>
      <c r="C14" s="15"/>
      <c r="D14" s="15"/>
      <c r="E14" s="15"/>
      <c r="F14" s="17"/>
      <c r="G14" s="18"/>
    </row>
    <row r="15" spans="1:7" x14ac:dyDescent="0.25">
      <c r="B15" s="1"/>
      <c r="D15" s="2" t="s">
        <v>45</v>
      </c>
      <c r="E15" s="4"/>
    </row>
    <row r="16" spans="1:7" x14ac:dyDescent="0.25">
      <c r="B16" s="2" t="s">
        <v>42</v>
      </c>
      <c r="C16" t="s">
        <v>11</v>
      </c>
      <c r="D16" t="s">
        <v>44</v>
      </c>
      <c r="E16" t="s">
        <v>41</v>
      </c>
    </row>
    <row r="17" spans="1:8" x14ac:dyDescent="0.25">
      <c r="B17" s="5" t="s">
        <v>35</v>
      </c>
      <c r="C17" s="6">
        <v>80000</v>
      </c>
      <c r="D17" s="13">
        <v>0.1111111111111111</v>
      </c>
      <c r="E17" s="3">
        <f>C17*D17</f>
        <v>8888.8888888888887</v>
      </c>
    </row>
    <row r="18" spans="1:8" x14ac:dyDescent="0.25">
      <c r="B18" s="5" t="s">
        <v>36</v>
      </c>
      <c r="D18" s="13"/>
      <c r="E18" s="3">
        <f t="shared" ref="E18:E21" si="1">C18*D18</f>
        <v>0</v>
      </c>
    </row>
    <row r="19" spans="1:8" x14ac:dyDescent="0.25">
      <c r="B19" s="5" t="s">
        <v>37</v>
      </c>
      <c r="D19" s="13"/>
      <c r="E19" s="3">
        <f t="shared" si="1"/>
        <v>0</v>
      </c>
    </row>
    <row r="20" spans="1:8" x14ac:dyDescent="0.25">
      <c r="B20" s="5" t="s">
        <v>38</v>
      </c>
      <c r="D20" s="13"/>
      <c r="E20" s="3">
        <f t="shared" si="1"/>
        <v>0</v>
      </c>
    </row>
    <row r="21" spans="1:8" x14ac:dyDescent="0.25">
      <c r="B21" s="5" t="s">
        <v>39</v>
      </c>
      <c r="D21" s="13"/>
      <c r="E21" s="3">
        <f t="shared" si="1"/>
        <v>0</v>
      </c>
    </row>
    <row r="22" spans="1:8" x14ac:dyDescent="0.25">
      <c r="A22" s="7"/>
      <c r="B22" s="8" t="s">
        <v>64</v>
      </c>
      <c r="C22" s="7"/>
      <c r="D22" s="14"/>
      <c r="E22" s="23">
        <f>SUM(E17:E21)</f>
        <v>8888.8888888888887</v>
      </c>
    </row>
    <row r="23" spans="1:8" x14ac:dyDescent="0.25">
      <c r="A23" s="15"/>
      <c r="B23" s="16"/>
      <c r="C23" s="15"/>
      <c r="D23" s="19"/>
      <c r="E23" s="17"/>
    </row>
    <row r="24" spans="1:8" x14ac:dyDescent="0.25">
      <c r="B24" s="2" t="s">
        <v>55</v>
      </c>
      <c r="D24" t="s">
        <v>54</v>
      </c>
      <c r="E24" t="s">
        <v>41</v>
      </c>
    </row>
    <row r="25" spans="1:8" x14ac:dyDescent="0.25">
      <c r="B25" s="5" t="s">
        <v>53</v>
      </c>
      <c r="C25" s="3">
        <v>4350</v>
      </c>
      <c r="D25">
        <v>2</v>
      </c>
      <c r="E25" s="3">
        <f>C25*D25</f>
        <v>8700</v>
      </c>
    </row>
    <row r="26" spans="1:8" x14ac:dyDescent="0.25">
      <c r="B26" s="5" t="s">
        <v>49</v>
      </c>
      <c r="E26" s="3">
        <f t="shared" ref="E26:E29" si="2">C26*D26</f>
        <v>0</v>
      </c>
    </row>
    <row r="27" spans="1:8" x14ac:dyDescent="0.25">
      <c r="B27" s="5" t="s">
        <v>50</v>
      </c>
      <c r="E27" s="3">
        <f t="shared" si="2"/>
        <v>0</v>
      </c>
    </row>
    <row r="28" spans="1:8" x14ac:dyDescent="0.25">
      <c r="B28" s="5" t="s">
        <v>51</v>
      </c>
      <c r="E28" s="3">
        <f t="shared" si="2"/>
        <v>0</v>
      </c>
    </row>
    <row r="29" spans="1:8" x14ac:dyDescent="0.25">
      <c r="B29" s="5" t="s">
        <v>52</v>
      </c>
      <c r="E29" s="3">
        <f t="shared" si="2"/>
        <v>0</v>
      </c>
    </row>
    <row r="30" spans="1:8" x14ac:dyDescent="0.25">
      <c r="A30" s="7"/>
      <c r="B30" s="8" t="s">
        <v>65</v>
      </c>
      <c r="C30" s="7"/>
      <c r="D30" s="14"/>
      <c r="E30" s="23">
        <f>SUM(E25:E29)</f>
        <v>8700</v>
      </c>
    </row>
    <row r="31" spans="1:8" x14ac:dyDescent="0.25">
      <c r="B31" s="5"/>
      <c r="E31" s="3"/>
    </row>
    <row r="32" spans="1:8" x14ac:dyDescent="0.25">
      <c r="B32" s="1"/>
      <c r="C32" t="s">
        <v>10</v>
      </c>
      <c r="D32" t="s">
        <v>28</v>
      </c>
      <c r="E32" t="s">
        <v>30</v>
      </c>
      <c r="F32" s="3" t="s">
        <v>31</v>
      </c>
      <c r="G32" t="s">
        <v>32</v>
      </c>
      <c r="H32" t="s">
        <v>41</v>
      </c>
    </row>
    <row r="33" spans="1:8" x14ac:dyDescent="0.25">
      <c r="B33" s="5" t="s">
        <v>18</v>
      </c>
      <c r="C33" t="s">
        <v>33</v>
      </c>
      <c r="D33" t="s">
        <v>34</v>
      </c>
      <c r="E33" s="3">
        <v>15</v>
      </c>
      <c r="F33">
        <v>18</v>
      </c>
      <c r="G33">
        <v>40</v>
      </c>
      <c r="H33" s="6">
        <f>E33*F33*G33</f>
        <v>10800</v>
      </c>
    </row>
    <row r="34" spans="1:8" x14ac:dyDescent="0.25">
      <c r="B34" s="5" t="s">
        <v>19</v>
      </c>
      <c r="E34" s="3"/>
      <c r="H34" s="6">
        <f t="shared" ref="H34:H39" si="3">E34*F34*G34</f>
        <v>0</v>
      </c>
    </row>
    <row r="35" spans="1:8" x14ac:dyDescent="0.25">
      <c r="B35" s="5" t="s">
        <v>20</v>
      </c>
      <c r="E35" s="3"/>
      <c r="H35" s="6">
        <f t="shared" si="3"/>
        <v>0</v>
      </c>
    </row>
    <row r="36" spans="1:8" x14ac:dyDescent="0.25">
      <c r="B36" s="5" t="s">
        <v>21</v>
      </c>
      <c r="E36" s="3"/>
      <c r="H36" s="6">
        <f t="shared" si="3"/>
        <v>0</v>
      </c>
    </row>
    <row r="37" spans="1:8" x14ac:dyDescent="0.25">
      <c r="B37" s="5" t="s">
        <v>22</v>
      </c>
      <c r="E37" s="3"/>
      <c r="H37" s="6">
        <f t="shared" si="3"/>
        <v>0</v>
      </c>
    </row>
    <row r="38" spans="1:8" x14ac:dyDescent="0.25">
      <c r="B38" s="5" t="s">
        <v>25</v>
      </c>
      <c r="E38" s="3"/>
      <c r="H38" s="6">
        <f t="shared" si="3"/>
        <v>0</v>
      </c>
    </row>
    <row r="39" spans="1:8" x14ac:dyDescent="0.25">
      <c r="B39" s="5" t="s">
        <v>26</v>
      </c>
      <c r="E39" s="3"/>
      <c r="H39" s="6">
        <f t="shared" si="3"/>
        <v>0</v>
      </c>
    </row>
    <row r="40" spans="1:8" x14ac:dyDescent="0.25">
      <c r="A40" s="7"/>
      <c r="B40" s="8" t="s">
        <v>66</v>
      </c>
      <c r="C40" s="7"/>
      <c r="D40" s="7"/>
      <c r="E40" s="20"/>
      <c r="F40" s="7"/>
      <c r="G40" s="7"/>
      <c r="H40" s="22">
        <f>SUM(H33:H39)</f>
        <v>10800</v>
      </c>
    </row>
    <row r="42" spans="1:8" x14ac:dyDescent="0.25">
      <c r="B42" s="1" t="s">
        <v>59</v>
      </c>
      <c r="D42" t="s">
        <v>48</v>
      </c>
      <c r="E42" t="s">
        <v>41</v>
      </c>
    </row>
    <row r="43" spans="1:8" x14ac:dyDescent="0.25">
      <c r="B43" t="s">
        <v>46</v>
      </c>
      <c r="C43" s="6">
        <f>G13</f>
        <v>12000</v>
      </c>
      <c r="D43" s="10">
        <v>0.35</v>
      </c>
      <c r="E43" s="6">
        <f>C43*D43</f>
        <v>4200</v>
      </c>
    </row>
    <row r="44" spans="1:8" x14ac:dyDescent="0.25">
      <c r="B44" s="5" t="s">
        <v>47</v>
      </c>
      <c r="C44" s="6">
        <f>E22</f>
        <v>8888.8888888888887</v>
      </c>
      <c r="D44" s="10">
        <v>0.28000000000000003</v>
      </c>
      <c r="E44" s="6">
        <f>C44*D44</f>
        <v>2488.8888888888891</v>
      </c>
    </row>
    <row r="45" spans="1:8" x14ac:dyDescent="0.25">
      <c r="B45" s="5" t="s">
        <v>56</v>
      </c>
      <c r="C45" s="6">
        <f>E30</f>
        <v>8700</v>
      </c>
      <c r="D45" s="10">
        <v>0.51</v>
      </c>
      <c r="E45" s="6">
        <f>C45*D45</f>
        <v>4437</v>
      </c>
    </row>
    <row r="46" spans="1:8" x14ac:dyDescent="0.25">
      <c r="B46" s="5" t="s">
        <v>57</v>
      </c>
      <c r="C46" s="6">
        <f>H40</f>
        <v>10800</v>
      </c>
      <c r="D46" s="10">
        <v>0.08</v>
      </c>
      <c r="E46" s="6">
        <f>C46*D46</f>
        <v>864</v>
      </c>
    </row>
    <row r="47" spans="1:8" ht="15.75" thickBot="1" x14ac:dyDescent="0.3">
      <c r="A47" s="7"/>
      <c r="B47" s="8" t="s">
        <v>67</v>
      </c>
      <c r="C47" s="12"/>
      <c r="D47" s="21"/>
      <c r="E47" s="22">
        <f>SUM(E43:E46)</f>
        <v>11989.888888888889</v>
      </c>
    </row>
    <row r="48" spans="1:8" ht="15.75" thickBot="1" x14ac:dyDescent="0.3">
      <c r="A48" s="15"/>
      <c r="B48" s="25" t="s">
        <v>58</v>
      </c>
      <c r="C48" s="26"/>
      <c r="D48" s="27"/>
      <c r="E48" s="28">
        <f>G13+E22+E30+H40+E47</f>
        <v>52378.777777777781</v>
      </c>
    </row>
    <row r="50" spans="2:5" x14ac:dyDescent="0.25">
      <c r="B50" s="1" t="s">
        <v>68</v>
      </c>
    </row>
    <row r="51" spans="2:5" x14ac:dyDescent="0.25">
      <c r="B51" s="1" t="s">
        <v>1</v>
      </c>
      <c r="E51" s="38">
        <v>10000</v>
      </c>
    </row>
    <row r="52" spans="2:5" x14ac:dyDescent="0.25">
      <c r="B52" s="1"/>
      <c r="E52" s="4"/>
    </row>
    <row r="53" spans="2:5" x14ac:dyDescent="0.25">
      <c r="B53" s="1" t="s">
        <v>0</v>
      </c>
      <c r="E53" s="38">
        <v>5000</v>
      </c>
    </row>
    <row r="54" spans="2:5" x14ac:dyDescent="0.25">
      <c r="B54" s="1"/>
      <c r="E54" s="4"/>
    </row>
    <row r="55" spans="2:5" x14ac:dyDescent="0.25">
      <c r="B55" s="1" t="s">
        <v>2</v>
      </c>
      <c r="E55" s="38">
        <v>5000</v>
      </c>
    </row>
    <row r="56" spans="2:5" x14ac:dyDescent="0.25">
      <c r="B56" s="1"/>
      <c r="E56" s="4"/>
    </row>
    <row r="57" spans="2:5" x14ac:dyDescent="0.25">
      <c r="B57" s="1" t="s">
        <v>3</v>
      </c>
      <c r="E57" s="38">
        <v>5000</v>
      </c>
    </row>
    <row r="58" spans="2:5" x14ac:dyDescent="0.25">
      <c r="B58" s="1"/>
      <c r="E58" s="4"/>
    </row>
    <row r="59" spans="2:5" x14ac:dyDescent="0.25">
      <c r="B59" s="1" t="s">
        <v>6</v>
      </c>
      <c r="E59" s="38">
        <v>20000</v>
      </c>
    </row>
    <row r="60" spans="2:5" x14ac:dyDescent="0.25">
      <c r="B60" s="16"/>
      <c r="C60" s="31" t="s">
        <v>61</v>
      </c>
      <c r="D60" s="15"/>
      <c r="E60" s="15"/>
    </row>
    <row r="61" spans="2:5" ht="15.75" thickBot="1" x14ac:dyDescent="0.3">
      <c r="B61" s="16" t="s">
        <v>60</v>
      </c>
      <c r="C61" s="24">
        <f>G13+H40</f>
        <v>22800</v>
      </c>
      <c r="D61" s="32">
        <v>3.3999999999999998E-3</v>
      </c>
      <c r="E61" s="33">
        <f>C61*D61</f>
        <v>77.52</v>
      </c>
    </row>
    <row r="62" spans="2:5" ht="15.75" thickBot="1" x14ac:dyDescent="0.3">
      <c r="B62" s="34" t="s">
        <v>62</v>
      </c>
      <c r="C62" s="35"/>
      <c r="D62" s="36"/>
      <c r="E62" s="37">
        <f>SUM(E51:E61)</f>
        <v>45077.52</v>
      </c>
    </row>
    <row r="63" spans="2:5" x14ac:dyDescent="0.25">
      <c r="B63" s="16"/>
      <c r="C63" s="24"/>
      <c r="D63" s="32"/>
      <c r="E63" s="18"/>
    </row>
    <row r="64" spans="2:5" ht="15.75" thickBot="1" x14ac:dyDescent="0.3">
      <c r="B64" s="1"/>
    </row>
    <row r="65" spans="2:4" ht="15.75" thickBot="1" x14ac:dyDescent="0.3">
      <c r="B65" s="29" t="s">
        <v>4</v>
      </c>
      <c r="C65" s="30">
        <f>E48+E62</f>
        <v>97456.297777777771</v>
      </c>
    </row>
    <row r="66" spans="2:4" ht="15.75" thickBot="1" x14ac:dyDescent="0.3">
      <c r="B66" s="1"/>
    </row>
    <row r="67" spans="2:4" ht="15.75" thickBot="1" x14ac:dyDescent="0.3">
      <c r="B67" s="29" t="s">
        <v>5</v>
      </c>
      <c r="C67" s="39">
        <v>0.15</v>
      </c>
      <c r="D67" s="30">
        <f>(C65-E61)*C67</f>
        <v>14606.816666666664</v>
      </c>
    </row>
    <row r="68" spans="2:4" ht="15.75" thickBot="1" x14ac:dyDescent="0.3">
      <c r="B68" s="1"/>
    </row>
    <row r="69" spans="2:4" ht="15.75" thickBot="1" x14ac:dyDescent="0.3">
      <c r="B69" s="40" t="s">
        <v>69</v>
      </c>
      <c r="C69" s="41">
        <f>C65+D67</f>
        <v>112063.11444444444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</dc:creator>
  <cp:lastModifiedBy>BCC</cp:lastModifiedBy>
  <dcterms:created xsi:type="dcterms:W3CDTF">2018-12-17T17:47:39Z</dcterms:created>
  <dcterms:modified xsi:type="dcterms:W3CDTF">2018-12-18T18:13:24Z</dcterms:modified>
</cp:coreProperties>
</file>